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<sst xmlns="http://schemas.openxmlformats.org/spreadsheetml/2006/main" count="99" uniqueCount="50">
  <si>
    <t>Watt</t>
  </si>
  <si>
    <t>dBm</t>
  </si>
  <si>
    <t>Power</t>
  </si>
  <si>
    <t>mWatt</t>
  </si>
  <si>
    <t>Free Space Loss</t>
  </si>
  <si>
    <t>MHz</t>
  </si>
  <si>
    <t>Miles</t>
  </si>
  <si>
    <t>FSL</t>
  </si>
  <si>
    <t>dB</t>
  </si>
  <si>
    <t>RX Signal Level</t>
  </si>
  <si>
    <t>TX Power</t>
  </si>
  <si>
    <t>TX Cable Loss</t>
  </si>
  <si>
    <t>TX Antenna Gain</t>
  </si>
  <si>
    <t>RX Antenna Gain</t>
  </si>
  <si>
    <t>RX cable Loss</t>
  </si>
  <si>
    <t>RX Sensitivity</t>
  </si>
  <si>
    <t xml:space="preserve">dB </t>
  </si>
  <si>
    <t>Operating Margin</t>
  </si>
  <si>
    <t>Antenna Tilt</t>
  </si>
  <si>
    <t>Base Antenna</t>
  </si>
  <si>
    <t>Remote Antenna</t>
  </si>
  <si>
    <t>Tilt</t>
  </si>
  <si>
    <t>Fresnel Zone Clearance</t>
  </si>
  <si>
    <t>Radius FZC</t>
  </si>
  <si>
    <t>feet</t>
  </si>
  <si>
    <t>meter</t>
  </si>
  <si>
    <t>km</t>
  </si>
  <si>
    <t>miles</t>
  </si>
  <si>
    <t>FZC</t>
  </si>
  <si>
    <t>Calculation For Wireless Network</t>
  </si>
  <si>
    <t>By: Onno W. Purbo YC1DAV</t>
  </si>
  <si>
    <t>Conversion</t>
  </si>
  <si>
    <t>Distance</t>
  </si>
  <si>
    <t>Frequency</t>
  </si>
  <si>
    <t>for compensating Fading &amp; Multipath problem</t>
  </si>
  <si>
    <t>degree</t>
  </si>
  <si>
    <t>feet above sea level</t>
  </si>
  <si>
    <t>GHz</t>
  </si>
  <si>
    <t>In reality we need at least additional 10-15dB margin</t>
  </si>
  <si>
    <t>Antenna Downtilt Coverage Radius</t>
  </si>
  <si>
    <t>Antenna Height</t>
  </si>
  <si>
    <t>Feet</t>
  </si>
  <si>
    <t>Meter</t>
  </si>
  <si>
    <t>Beam Width</t>
  </si>
  <si>
    <t>Inner Radius</t>
  </si>
  <si>
    <t>Outer Radius</t>
  </si>
  <si>
    <t>Coverage</t>
  </si>
  <si>
    <t>deg</t>
  </si>
  <si>
    <t>80% FSC</t>
  </si>
  <si>
    <t>80% FZC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</si>
</sst>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50" zoomScaleNormal="150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12.28125" style="0" bestFit="1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" t="s">
        <v>31</v>
      </c>
    </row>
    <row r="5" spans="1:5" ht="12.75">
      <c r="A5" t="s">
        <v>2</v>
      </c>
      <c r="B5">
        <v>1</v>
      </c>
      <c r="C5" t="s">
        <v>0</v>
      </c>
      <c r="D5" s="2">
        <f>10*LOG(B5)+30</f>
        <v>30</v>
      </c>
      <c r="E5" t="s">
        <v>1</v>
      </c>
    </row>
    <row r="6" spans="1:7" ht="12.75">
      <c r="A6" t="s">
        <v>2</v>
      </c>
      <c r="B6">
        <v>20</v>
      </c>
      <c r="C6" t="s">
        <v>1</v>
      </c>
      <c r="D6">
        <f>10^((B6-30)/10)</f>
        <v>0.1</v>
      </c>
      <c r="E6" t="s">
        <v>0</v>
      </c>
      <c r="F6">
        <f>10^((B6)/10)</f>
        <v>100</v>
      </c>
      <c r="G6" t="s">
        <v>3</v>
      </c>
    </row>
    <row r="7" spans="1:5" ht="12.75">
      <c r="A7" t="s">
        <v>32</v>
      </c>
      <c r="B7">
        <v>5</v>
      </c>
      <c r="C7" t="s">
        <v>26</v>
      </c>
      <c r="D7" s="2">
        <f>B7/1.609344</f>
        <v>3.1068559611866697</v>
      </c>
      <c r="E7" t="s">
        <v>27</v>
      </c>
    </row>
    <row r="8" spans="1:5" ht="12.75">
      <c r="A8" t="s">
        <v>32</v>
      </c>
      <c r="B8">
        <v>5</v>
      </c>
      <c r="C8" t="s">
        <v>27</v>
      </c>
      <c r="D8" s="2">
        <f>B8*1.609344</f>
        <v>8.04672</v>
      </c>
      <c r="E8" t="s">
        <v>26</v>
      </c>
    </row>
    <row r="10" ht="12.75">
      <c r="A10" s="1" t="s">
        <v>4</v>
      </c>
    </row>
    <row r="11" spans="1:3" ht="12.75">
      <c r="A11" t="s">
        <v>33</v>
      </c>
      <c r="B11">
        <v>2400</v>
      </c>
      <c r="C11" t="s">
        <v>5</v>
      </c>
    </row>
    <row r="12" spans="1:3" ht="12.75">
      <c r="A12" t="s">
        <v>32</v>
      </c>
      <c r="B12">
        <v>5</v>
      </c>
      <c r="C12" t="s">
        <v>6</v>
      </c>
    </row>
    <row r="13" spans="1:3" ht="12.75">
      <c r="A13" t="s">
        <v>7</v>
      </c>
      <c r="B13" s="2">
        <f>20*LOG(B11)+20*LOG(B12)+36.6</f>
        <v>118.1836249209525</v>
      </c>
      <c r="C13" t="s">
        <v>8</v>
      </c>
    </row>
    <row r="14" ht="12.75">
      <c r="B14" s="2"/>
    </row>
    <row r="15" ht="12.75">
      <c r="A15" s="1" t="s">
        <v>22</v>
      </c>
    </row>
    <row r="16" spans="1:5" ht="12.75">
      <c r="A16" t="s">
        <v>32</v>
      </c>
      <c r="B16">
        <v>5</v>
      </c>
      <c r="C16" t="s">
        <v>6</v>
      </c>
      <c r="D16" s="2">
        <f>B16*1.609344</f>
        <v>8.04672</v>
      </c>
      <c r="E16" t="s">
        <v>26</v>
      </c>
    </row>
    <row r="17" spans="1:3" ht="12.75">
      <c r="A17" t="s">
        <v>33</v>
      </c>
      <c r="B17">
        <v>2.412</v>
      </c>
      <c r="C17" t="s">
        <v>37</v>
      </c>
    </row>
    <row r="18" spans="1:5" ht="12.75">
      <c r="A18" t="s">
        <v>23</v>
      </c>
      <c r="B18" s="4">
        <f>43.3*SQRT(B16/(4*B17))</f>
        <v>31.171252356394078</v>
      </c>
      <c r="C18" t="s">
        <v>24</v>
      </c>
      <c r="D18" s="4">
        <f>B18*0.3048</f>
        <v>9.500997718228916</v>
      </c>
      <c r="E18" t="s">
        <v>25</v>
      </c>
    </row>
    <row r="19" spans="1:5" ht="12.75">
      <c r="A19" t="s">
        <v>48</v>
      </c>
      <c r="B19" s="4">
        <f>0.8*B18</f>
        <v>24.937001885115265</v>
      </c>
      <c r="C19" t="s">
        <v>24</v>
      </c>
      <c r="D19" s="4">
        <f>B19*0.3048</f>
        <v>7.600798174583133</v>
      </c>
      <c r="E19" t="s">
        <v>25</v>
      </c>
    </row>
    <row r="20" spans="2:4" ht="12.75">
      <c r="B20" s="2"/>
      <c r="D20" s="2"/>
    </row>
    <row r="21" ht="12.75">
      <c r="A21" s="1" t="s">
        <v>9</v>
      </c>
    </row>
    <row r="22" spans="1:7" ht="12.75">
      <c r="A22" t="s">
        <v>33</v>
      </c>
      <c r="B22">
        <v>2412</v>
      </c>
      <c r="C22" t="s">
        <v>5</v>
      </c>
      <c r="D22" t="s">
        <v>4</v>
      </c>
      <c r="F22" s="2">
        <f>20*LOG(B22)+20*LOG(B23)+36.6</f>
        <v>113.78997116375552</v>
      </c>
      <c r="G22" t="s">
        <v>8</v>
      </c>
    </row>
    <row r="23" spans="1:9" ht="12.75">
      <c r="A23" t="s">
        <v>32</v>
      </c>
      <c r="B23">
        <v>3</v>
      </c>
      <c r="C23" t="s">
        <v>6</v>
      </c>
      <c r="D23" t="s">
        <v>28</v>
      </c>
      <c r="F23" s="4">
        <f>43.3*SQRT(B23/(4*B22/1000))</f>
        <v>24.145148251348594</v>
      </c>
      <c r="G23" t="s">
        <v>24</v>
      </c>
      <c r="H23" s="4">
        <f>F23*0.3048</f>
        <v>7.359441187011052</v>
      </c>
      <c r="I23" t="s">
        <v>25</v>
      </c>
    </row>
    <row r="24" spans="1:9" ht="12.75">
      <c r="A24" t="s">
        <v>10</v>
      </c>
      <c r="B24">
        <v>15</v>
      </c>
      <c r="C24" t="s">
        <v>1</v>
      </c>
      <c r="D24" t="s">
        <v>49</v>
      </c>
      <c r="F24" s="4">
        <f>0.8*F23</f>
        <v>19.316118601078877</v>
      </c>
      <c r="G24" t="s">
        <v>24</v>
      </c>
      <c r="H24" s="4">
        <f>0.8*H23</f>
        <v>5.887552949608843</v>
      </c>
      <c r="I24" t="s">
        <v>25</v>
      </c>
    </row>
    <row r="25" spans="1:6" ht="12.75">
      <c r="A25" t="s">
        <v>11</v>
      </c>
      <c r="B25">
        <v>3</v>
      </c>
      <c r="C25" t="s">
        <v>8</v>
      </c>
      <c r="D25" t="s">
        <v>38</v>
      </c>
      <c r="F25" s="2"/>
    </row>
    <row r="26" spans="1:6" ht="12.75">
      <c r="A26" t="s">
        <v>12</v>
      </c>
      <c r="B26">
        <v>13</v>
      </c>
      <c r="C26" t="s">
        <v>8</v>
      </c>
      <c r="D26" t="s">
        <v>34</v>
      </c>
      <c r="F26" s="2"/>
    </row>
    <row r="27" spans="1:6" ht="12.75">
      <c r="A27" t="s">
        <v>13</v>
      </c>
      <c r="B27">
        <v>24</v>
      </c>
      <c r="C27" t="s">
        <v>8</v>
      </c>
      <c r="F27" s="2"/>
    </row>
    <row r="28" spans="1:7" ht="12.75">
      <c r="A28" t="s">
        <v>14</v>
      </c>
      <c r="B28">
        <v>3</v>
      </c>
      <c r="C28" t="s">
        <v>16</v>
      </c>
      <c r="D28" t="s">
        <v>9</v>
      </c>
      <c r="F28" s="2">
        <f>B24-B25+B26-F22+B27-B28</f>
        <v>-67.78997116375552</v>
      </c>
      <c r="G28" t="s">
        <v>1</v>
      </c>
    </row>
    <row r="29" spans="1:7" ht="12.75">
      <c r="A29" t="s">
        <v>15</v>
      </c>
      <c r="B29">
        <v>-82</v>
      </c>
      <c r="C29" t="s">
        <v>1</v>
      </c>
      <c r="D29" t="s">
        <v>17</v>
      </c>
      <c r="F29" s="2">
        <f>F28-B29</f>
        <v>14.210028836244476</v>
      </c>
      <c r="G29" t="s">
        <v>8</v>
      </c>
    </row>
    <row r="31" ht="12.75">
      <c r="A31" s="1" t="s">
        <v>18</v>
      </c>
    </row>
    <row r="32" spans="1:7" ht="12.75">
      <c r="A32" t="s">
        <v>19</v>
      </c>
      <c r="B32">
        <v>80</v>
      </c>
      <c r="C32" t="s">
        <v>36</v>
      </c>
      <c r="F32">
        <f>B32*0.3048</f>
        <v>24.384</v>
      </c>
      <c r="G32" t="s">
        <v>25</v>
      </c>
    </row>
    <row r="33" spans="1:7" ht="12.75">
      <c r="A33" t="s">
        <v>20</v>
      </c>
      <c r="B33">
        <v>30</v>
      </c>
      <c r="C33" t="s">
        <v>36</v>
      </c>
      <c r="F33">
        <f>B33*0.3048</f>
        <v>9.144</v>
      </c>
      <c r="G33" t="s">
        <v>25</v>
      </c>
    </row>
    <row r="34" spans="1:7" ht="12.75">
      <c r="A34" t="s">
        <v>32</v>
      </c>
      <c r="B34">
        <v>3</v>
      </c>
      <c r="C34" t="s">
        <v>6</v>
      </c>
      <c r="E34" t="s">
        <v>21</v>
      </c>
      <c r="F34" s="3">
        <f>DEGREES(ATAN((B32-B33)/(B34*5280)))</f>
        <v>0.18085728919702862</v>
      </c>
      <c r="G34" t="s">
        <v>35</v>
      </c>
    </row>
    <row r="35" spans="1:9" ht="12.75">
      <c r="A35" t="s">
        <v>21</v>
      </c>
      <c r="B35">
        <v>0.1</v>
      </c>
      <c r="C35" t="s">
        <v>35</v>
      </c>
      <c r="E35" t="s">
        <v>32</v>
      </c>
      <c r="F35" s="2">
        <f>((B32-B33)/TAN(RADIANS(B35)))/5260</f>
        <v>5.446361343671937</v>
      </c>
      <c r="G35" t="s">
        <v>6</v>
      </c>
      <c r="H35">
        <f>F35*1.609344</f>
        <v>8.76506895027037</v>
      </c>
      <c r="I35" t="s">
        <v>26</v>
      </c>
    </row>
    <row r="37" ht="12.75">
      <c r="A37" s="1" t="s">
        <v>39</v>
      </c>
    </row>
    <row r="38" spans="1:5" ht="12.75">
      <c r="A38" t="s">
        <v>40</v>
      </c>
      <c r="B38">
        <v>80</v>
      </c>
      <c r="C38" t="s">
        <v>41</v>
      </c>
      <c r="D38">
        <f>B38*0.3048</f>
        <v>24.384</v>
      </c>
      <c r="E38" t="s">
        <v>42</v>
      </c>
    </row>
    <row r="39" spans="1:3" ht="12.75">
      <c r="A39" t="s">
        <v>18</v>
      </c>
      <c r="B39">
        <v>5.2</v>
      </c>
      <c r="C39" t="s">
        <v>47</v>
      </c>
    </row>
    <row r="40" spans="1:3" ht="12.75">
      <c r="A40" t="s">
        <v>43</v>
      </c>
      <c r="B40">
        <v>10</v>
      </c>
      <c r="C40" t="s">
        <v>47</v>
      </c>
    </row>
    <row r="41" spans="1:5" ht="12.75">
      <c r="A41" t="s">
        <v>44</v>
      </c>
      <c r="B41" s="4">
        <f>(B38/5280)/TAN(RADIANS(B39+B40/2))</f>
        <v>0.08420858081441111</v>
      </c>
      <c r="C41" t="s">
        <v>6</v>
      </c>
      <c r="D41" s="4">
        <f>B41*1.609344</f>
        <v>0.13552057428218764</v>
      </c>
      <c r="E41" t="s">
        <v>26</v>
      </c>
    </row>
    <row r="42" spans="1:5" ht="12.75">
      <c r="A42" t="s">
        <v>45</v>
      </c>
      <c r="B42" s="4">
        <f>(B38/5280)/TAN(RADIANS(B39-B40/2))</f>
        <v>4.340571727448963</v>
      </c>
      <c r="C42" t="s">
        <v>6</v>
      </c>
      <c r="D42" s="4">
        <f>B42*1.609344</f>
        <v>6.985473066139624</v>
      </c>
      <c r="E42" t="s">
        <v>26</v>
      </c>
    </row>
    <row r="43" spans="1:5" ht="12.75">
      <c r="A43" t="s">
        <v>46</v>
      </c>
      <c r="B43" s="4">
        <f>B42-B41</f>
        <v>4.256363146634552</v>
      </c>
      <c r="C43" t="s">
        <v>6</v>
      </c>
      <c r="D43" s="4">
        <f>B43*1.609344</f>
        <v>6.849952491857437</v>
      </c>
      <c r="E43" t="s">
        <v>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swadaya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N. Purbo</dc:creator>
  <cp:keywords/>
  <dc:description/>
  <cp:lastModifiedBy>onno</cp:lastModifiedBy>
  <dcterms:created xsi:type="dcterms:W3CDTF">2001-01-31T01:32:52Z</dcterms:created>
  <dcterms:modified xsi:type="dcterms:W3CDTF">2003-04-12T01:14:16Z</dcterms:modified>
  <cp:category/>
  <cp:version/>
  <cp:contentType/>
  <cp:contentStatus/>
</cp:coreProperties>
</file>