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definedNames/>
  <calcPr fullCalcOnLoad="1"/>
</workbook>
</file>

<file path=xl/sharedStrings.xml><?xml version="1.0" encoding="utf-8"?>
<sst xmlns="http://schemas.openxmlformats.org/spreadsheetml/2006/main" count="107" uniqueCount="42">
  <si>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2402MHz we get 73.147mm.(minuum diameter)
When we calculate the TM01 mode cutoff for 2483MHz we get 92.432mm.(maximum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2402 and 2483MHz. However at 90mm diameter, there is very little difference in guide wavelength between 2402 and 2483MHz. - hence (at 90mm dia.) the spacing of the element to the back of can will remain correct as you move from channel 1 to 11.
Those four factors suggest that one uses the largest diameter allowed in the TE11 propagation range, that is - 92.432mm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</si>
  <si>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</si>
  <si>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</si>
  <si>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</si>
  <si>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</si>
  <si>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</si>
  <si>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</si>
  <si>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</si>
  <si>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</si>
  <si>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</si>
  <si>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</si>
  <si>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</si>
  <si>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</si>
  <si>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</si>
  <si>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</si>
  <si>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</si>
  <si>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</si>
  <si>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</si>
  <si>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</si>
  <si>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</si>
  <si>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</si>
  <si>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</si>
  <si>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</si>
  <si>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</si>
  <si>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</si>
  <si>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</si>
  <si>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</si>
  <si>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Guide wavelength at 2442.5</t>
  </si>
  <si>
    <t>Guide wavelength at 2402.5</t>
  </si>
  <si>
    <t>Guide wavelength at 2483</t>
  </si>
  <si>
    <t>Theoretical smallest</t>
  </si>
  <si>
    <t>Circular waveguide TE11 &amp; TM01 mode &amp; Guide wavelength calc.</t>
  </si>
  <si>
    <t>Dia / wavelength</t>
  </si>
  <si>
    <t>Guide wavelength</t>
  </si>
  <si>
    <t>Length / guide wavelength</t>
  </si>
  <si>
    <t>Guide wavelength / 4</t>
  </si>
  <si>
    <t>P.S. I read on a forum that the Pringles lining is non-conductive, I can confirm that is absolute BS, it is well insulated but highly conductive.</t>
  </si>
  <si>
    <t>And here we can see the minimum required length (two guide wavelengths) and the element spacing (1/4 guide wavelength) relative to waveguide diameter.</t>
  </si>
  <si>
    <t>YOU CAN PLAY WITH THE FIGURES IN RED BOXES BUT REMEMBER 73.147mm IS MINIMUM DIAMETER</t>
  </si>
  <si>
    <t>Note: the length for the pringles here is showing required - not measured</t>
  </si>
  <si>
    <t xml:space="preserve">One can see here that a Pringles can at 72mm ID has a rapidly changing and very long guide wavelength (standing wavelength) of 2863mm, this makes proper construction impossible. It needs to be larger in diameter in order achieve a stable and much lower guide wavelength across our frequency range. Above about 80mm diameter looks good.  </t>
  </si>
  <si>
    <t xml:space="preserve">Let me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</si>
</sst>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b/>
      <sz val="8"/>
      <name val="Arial"/>
      <family val="2"/>
    </font>
    <font>
      <sz val="9"/>
      <name val="Arial"/>
      <family val="2"/>
    </font>
    <font>
      <sz val="14.75"/>
      <name val="Arial"/>
      <family val="0"/>
    </font>
    <font>
      <b/>
      <sz val="10.5"/>
      <name val="Arial"/>
      <family val="2"/>
    </font>
    <font>
      <sz val="12"/>
      <name val="Arial"/>
      <family val="0"/>
    </font>
    <font>
      <sz val="10.5"/>
      <name val="Arial"/>
      <family val="2"/>
    </font>
    <font>
      <sz val="15"/>
      <name val="Arial"/>
      <family val="0"/>
    </font>
    <font>
      <sz val="8.2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wrapText="1"/>
    </xf>
    <xf numFmtId="172" fontId="0" fillId="0" borderId="2" xfId="15" applyNumberFormat="1" applyBorder="1" applyAlignment="1">
      <alignment horizontal="center"/>
    </xf>
    <xf numFmtId="172" fontId="0" fillId="0" borderId="3" xfId="15" applyNumberFormat="1" applyBorder="1" applyAlignment="1">
      <alignment horizontal="center"/>
    </xf>
    <xf numFmtId="194"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0" fillId="0" borderId="0" xfId="0" applyAlignment="1">
      <alignment horizontal="left"/>
    </xf>
    <xf numFmtId="0" fontId="5" fillId="0" borderId="0" xfId="0" applyFont="1" applyAlignment="1">
      <alignment horizontal="center"/>
    </xf>
    <xf numFmtId="172" fontId="0" fillId="0" borderId="1" xfId="0" applyNumberFormat="1" applyBorder="1" applyAlignment="1">
      <alignment horizontal="center"/>
    </xf>
    <xf numFmtId="194" fontId="0" fillId="0" borderId="2" xfId="0" applyNumberFormat="1" applyBorder="1" applyAlignment="1">
      <alignment horizontal="center"/>
    </xf>
    <xf numFmtId="194" fontId="0" fillId="0" borderId="3"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Fc TE11 and TM01 mode cut-offs</a:t>
            </a:r>
          </a:p>
        </c:rich>
      </c:tx>
      <c:layout/>
      <c:spPr>
        <a:noFill/>
        <a:ln>
          <a:noFill/>
        </a:ln>
      </c:spPr>
    </c:title>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2402</c:v>
              </c:pt>
              <c:pt idx="1">
                <c:v>2402</c:v>
              </c:pt>
              <c:pt idx="2">
                <c:v>2402</c:v>
              </c:pt>
              <c:pt idx="3">
                <c:v>2402</c:v>
              </c:pt>
              <c:pt idx="4">
                <c:v>2402</c:v>
              </c:pt>
              <c:pt idx="5">
                <c:v>2402</c:v>
              </c:pt>
              <c:pt idx="6">
                <c:v>2402</c:v>
              </c:pt>
              <c:pt idx="7">
                <c:v>2402</c:v>
              </c:pt>
              <c:pt idx="8">
                <c:v>2402</c:v>
              </c:pt>
              <c:pt idx="9">
                <c:v>2402</c:v>
              </c:pt>
              <c:pt idx="10">
                <c:v>2402</c:v>
              </c:pt>
              <c:pt idx="11">
                <c:v>2402</c:v>
              </c:pt>
              <c:pt idx="12">
                <c:v>2402</c:v>
              </c:pt>
              <c:pt idx="13">
                <c:v>2402</c:v>
              </c:pt>
              <c:pt idx="14">
                <c:v>2402</c:v>
              </c:pt>
              <c:pt idx="15">
                <c:v>2402</c:v>
              </c:pt>
              <c:pt idx="16">
                <c:v>2402</c:v>
              </c:pt>
              <c:pt idx="17">
                <c:v>2402</c:v>
              </c:pt>
              <c:pt idx="18">
                <c:v>2402</c:v>
              </c:pt>
              <c:pt idx="19">
                <c:v>2402</c:v>
              </c:pt>
              <c:pt idx="20">
                <c:v>2402</c:v>
              </c:pt>
              <c:pt idx="21">
                <c:v>2402</c:v>
              </c:pt>
              <c:pt idx="22">
                <c:v>2402</c:v>
              </c:pt>
              <c:pt idx="23">
                <c:v>2402</c:v>
              </c:pt>
              <c:pt idx="24">
                <c:v>2402</c:v>
              </c:pt>
              <c:pt idx="25">
                <c:v>2402</c:v>
              </c:pt>
              <c:pt idx="26">
                <c:v>2402</c:v>
              </c:pt>
              <c:pt idx="27">
                <c:v>2402</c:v>
              </c:pt>
              <c:pt idx="28">
                <c:v>2402</c:v>
              </c:pt>
              <c:pt idx="29">
                <c:v>2402</c:v>
              </c:pt>
              <c:pt idx="30">
                <c:v>2402</c:v>
              </c:pt>
              <c:pt idx="31">
                <c:v>2402</c:v>
              </c:pt>
              <c:pt idx="32">
                <c:v>2402</c:v>
              </c:pt>
              <c:pt idx="33">
                <c:v>2402</c:v>
              </c:pt>
              <c:pt idx="34">
                <c:v>2402</c:v>
              </c:pt>
              <c:pt idx="35">
                <c:v>2402</c:v>
              </c:pt>
              <c:pt idx="36">
                <c:v>2402</c:v>
              </c:pt>
              <c:pt idx="37">
                <c:v>2402</c:v>
              </c:pt>
              <c:pt idx="38">
                <c:v>2402</c:v>
              </c:pt>
              <c:pt idx="39">
                <c:v>2402</c:v>
              </c:pt>
              <c:pt idx="40">
                <c:v>2402</c:v>
              </c:pt>
              <c:pt idx="41">
                <c:v>2402</c:v>
              </c:pt>
              <c:pt idx="42">
                <c:v>2402</c:v>
              </c:pt>
              <c:pt idx="43">
                <c:v>2402</c:v>
              </c:pt>
              <c:pt idx="44">
                <c:v>2402</c:v>
              </c:pt>
              <c:pt idx="45">
                <c:v>2402</c:v>
              </c:pt>
              <c:pt idx="46">
                <c:v>2402</c:v>
              </c:pt>
              <c:pt idx="47">
                <c:v>2402</c:v>
              </c:pt>
              <c:pt idx="48">
                <c:v>2402</c:v>
              </c:pt>
              <c:pt idx="49">
                <c:v>2402</c:v>
              </c:pt>
              <c:pt idx="50">
                <c:v>2402</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2442.5</c:v>
              </c:pt>
              <c:pt idx="1">
                <c:v>2442.5</c:v>
              </c:pt>
              <c:pt idx="2">
                <c:v>2442.5</c:v>
              </c:pt>
              <c:pt idx="3">
                <c:v>2442.5</c:v>
              </c:pt>
              <c:pt idx="4">
                <c:v>2442.5</c:v>
              </c:pt>
              <c:pt idx="5">
                <c:v>2442.5</c:v>
              </c:pt>
              <c:pt idx="6">
                <c:v>2442.5</c:v>
              </c:pt>
              <c:pt idx="7">
                <c:v>2442.5</c:v>
              </c:pt>
              <c:pt idx="8">
                <c:v>2442.5</c:v>
              </c:pt>
              <c:pt idx="9">
                <c:v>2442.5</c:v>
              </c:pt>
              <c:pt idx="10">
                <c:v>2442.5</c:v>
              </c:pt>
              <c:pt idx="11">
                <c:v>2442.5</c:v>
              </c:pt>
              <c:pt idx="12">
                <c:v>2442.5</c:v>
              </c:pt>
              <c:pt idx="13">
                <c:v>2442.5</c:v>
              </c:pt>
              <c:pt idx="14">
                <c:v>2442.5</c:v>
              </c:pt>
              <c:pt idx="15">
                <c:v>2442.5</c:v>
              </c:pt>
              <c:pt idx="16">
                <c:v>2442.5</c:v>
              </c:pt>
              <c:pt idx="17">
                <c:v>2442.5</c:v>
              </c:pt>
              <c:pt idx="18">
                <c:v>2442.5</c:v>
              </c:pt>
              <c:pt idx="19">
                <c:v>2442.5</c:v>
              </c:pt>
              <c:pt idx="20">
                <c:v>2442.5</c:v>
              </c:pt>
              <c:pt idx="21">
                <c:v>2442.5</c:v>
              </c:pt>
              <c:pt idx="22">
                <c:v>2442.5</c:v>
              </c:pt>
              <c:pt idx="23">
                <c:v>2442.5</c:v>
              </c:pt>
              <c:pt idx="24">
                <c:v>2442.5</c:v>
              </c:pt>
              <c:pt idx="25">
                <c:v>2442.5</c:v>
              </c:pt>
              <c:pt idx="26">
                <c:v>2442.5</c:v>
              </c:pt>
              <c:pt idx="27">
                <c:v>2442.5</c:v>
              </c:pt>
              <c:pt idx="28">
                <c:v>2442.5</c:v>
              </c:pt>
              <c:pt idx="29">
                <c:v>2442.5</c:v>
              </c:pt>
              <c:pt idx="30">
                <c:v>2442.5</c:v>
              </c:pt>
              <c:pt idx="31">
                <c:v>2442.5</c:v>
              </c:pt>
              <c:pt idx="32">
                <c:v>2442.5</c:v>
              </c:pt>
              <c:pt idx="33">
                <c:v>2442.5</c:v>
              </c:pt>
              <c:pt idx="34">
                <c:v>2442.5</c:v>
              </c:pt>
              <c:pt idx="35">
                <c:v>2442.5</c:v>
              </c:pt>
              <c:pt idx="36">
                <c:v>2442.5</c:v>
              </c:pt>
              <c:pt idx="37">
                <c:v>2442.5</c:v>
              </c:pt>
              <c:pt idx="38">
                <c:v>2442.5</c:v>
              </c:pt>
              <c:pt idx="39">
                <c:v>2442.5</c:v>
              </c:pt>
              <c:pt idx="40">
                <c:v>2442.5</c:v>
              </c:pt>
              <c:pt idx="41">
                <c:v>2442.5</c:v>
              </c:pt>
              <c:pt idx="42">
                <c:v>2442.5</c:v>
              </c:pt>
              <c:pt idx="43">
                <c:v>2442.5</c:v>
              </c:pt>
              <c:pt idx="44">
                <c:v>2442.5</c:v>
              </c:pt>
              <c:pt idx="45">
                <c:v>2442.5</c:v>
              </c:pt>
              <c:pt idx="46">
                <c:v>2442.5</c:v>
              </c:pt>
              <c:pt idx="47">
                <c:v>2442.5</c:v>
              </c:pt>
              <c:pt idx="48">
                <c:v>2442.5</c:v>
              </c:pt>
              <c:pt idx="49">
                <c:v>2442.5</c:v>
              </c:pt>
              <c:pt idx="50">
                <c:v>2442.5</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2483</c:v>
              </c:pt>
              <c:pt idx="1">
                <c:v>2483</c:v>
              </c:pt>
              <c:pt idx="2">
                <c:v>2483</c:v>
              </c:pt>
              <c:pt idx="3">
                <c:v>2483</c:v>
              </c:pt>
              <c:pt idx="4">
                <c:v>2483</c:v>
              </c:pt>
              <c:pt idx="5">
                <c:v>2483</c:v>
              </c:pt>
              <c:pt idx="6">
                <c:v>2483</c:v>
              </c:pt>
              <c:pt idx="7">
                <c:v>2483</c:v>
              </c:pt>
              <c:pt idx="8">
                <c:v>2483</c:v>
              </c:pt>
              <c:pt idx="9">
                <c:v>2483</c:v>
              </c:pt>
              <c:pt idx="10">
                <c:v>2483</c:v>
              </c:pt>
              <c:pt idx="11">
                <c:v>2483</c:v>
              </c:pt>
              <c:pt idx="12">
                <c:v>2483</c:v>
              </c:pt>
              <c:pt idx="13">
                <c:v>2483</c:v>
              </c:pt>
              <c:pt idx="14">
                <c:v>2483</c:v>
              </c:pt>
              <c:pt idx="15">
                <c:v>2483</c:v>
              </c:pt>
              <c:pt idx="16">
                <c:v>2483</c:v>
              </c:pt>
              <c:pt idx="17">
                <c:v>2483</c:v>
              </c:pt>
              <c:pt idx="18">
                <c:v>2483</c:v>
              </c:pt>
              <c:pt idx="19">
                <c:v>2483</c:v>
              </c:pt>
              <c:pt idx="20">
                <c:v>2483</c:v>
              </c:pt>
              <c:pt idx="21">
                <c:v>2483</c:v>
              </c:pt>
              <c:pt idx="22">
                <c:v>2483</c:v>
              </c:pt>
              <c:pt idx="23">
                <c:v>2483</c:v>
              </c:pt>
              <c:pt idx="24">
                <c:v>2483</c:v>
              </c:pt>
              <c:pt idx="25">
                <c:v>2483</c:v>
              </c:pt>
              <c:pt idx="26">
                <c:v>2483</c:v>
              </c:pt>
              <c:pt idx="27">
                <c:v>2483</c:v>
              </c:pt>
              <c:pt idx="28">
                <c:v>2483</c:v>
              </c:pt>
              <c:pt idx="29">
                <c:v>2483</c:v>
              </c:pt>
              <c:pt idx="30">
                <c:v>2483</c:v>
              </c:pt>
              <c:pt idx="31">
                <c:v>2483</c:v>
              </c:pt>
              <c:pt idx="32">
                <c:v>2483</c:v>
              </c:pt>
              <c:pt idx="33">
                <c:v>2483</c:v>
              </c:pt>
              <c:pt idx="34">
                <c:v>2483</c:v>
              </c:pt>
              <c:pt idx="35">
                <c:v>2483</c:v>
              </c:pt>
              <c:pt idx="36">
                <c:v>2483</c:v>
              </c:pt>
              <c:pt idx="37">
                <c:v>2483</c:v>
              </c:pt>
              <c:pt idx="38">
                <c:v>2483</c:v>
              </c:pt>
              <c:pt idx="39">
                <c:v>2483</c:v>
              </c:pt>
              <c:pt idx="40">
                <c:v>2483</c:v>
              </c:pt>
              <c:pt idx="41">
                <c:v>2483</c:v>
              </c:pt>
              <c:pt idx="42">
                <c:v>2483</c:v>
              </c:pt>
              <c:pt idx="43">
                <c:v>2483</c:v>
              </c:pt>
              <c:pt idx="44">
                <c:v>2483</c:v>
              </c:pt>
              <c:pt idx="45">
                <c:v>2483</c:v>
              </c:pt>
              <c:pt idx="46">
                <c:v>2483</c:v>
              </c:pt>
              <c:pt idx="47">
                <c:v>2483</c:v>
              </c:pt>
              <c:pt idx="48">
                <c:v>2483</c:v>
              </c:pt>
              <c:pt idx="49">
                <c:v>2483</c:v>
              </c:pt>
              <c:pt idx="50">
                <c:v>2483</c:v>
              </c:pt>
            </c:numLit>
          </c:val>
          <c:smooth val="0"/>
        </c:ser>
        <c:axId val="56654130"/>
        <c:axId val="40125123"/>
      </c:lineChart>
      <c:catAx>
        <c:axId val="56654130"/>
        <c:scaling>
          <c:orientation val="minMax"/>
        </c:scaling>
        <c:axPos val="b"/>
        <c:title>
          <c:tx>
            <c:rich>
              <a:bodyPr vert="horz" rot="0" anchor="ctr"/>
              <a:lstStyle/>
              <a:p>
                <a:pPr algn="ctr">
                  <a:defRPr/>
                </a:pPr>
                <a:r>
                  <a:rPr lang="en-US" cap="none" sz="9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00" b="0" i="0" u="none" baseline="0">
                <a:latin typeface="Arial"/>
                <a:ea typeface="Arial"/>
                <a:cs typeface="Arial"/>
              </a:defRPr>
            </a:pPr>
          </a:p>
        </c:txPr>
        <c:crossAx val="40125123"/>
        <c:crosses val="autoZero"/>
        <c:auto val="1"/>
        <c:lblOffset val="0"/>
        <c:tickLblSkip val="1"/>
        <c:noMultiLvlLbl val="0"/>
      </c:catAx>
      <c:valAx>
        <c:axId val="40125123"/>
        <c:scaling>
          <c:orientation val="minMax"/>
          <c:max val="3000"/>
          <c:min val="1000"/>
        </c:scaling>
        <c:axPos val="l"/>
        <c:title>
          <c:tx>
            <c:rich>
              <a:bodyPr vert="horz" rot="-5400000" anchor="ctr"/>
              <a:lstStyle/>
              <a:p>
                <a:pPr algn="ctr">
                  <a:defRPr/>
                </a:pPr>
                <a:r>
                  <a:rPr lang="en-US" cap="none" sz="800" b="0" i="0" u="none" baseline="0">
                    <a:latin typeface="Arial"/>
                    <a:ea typeface="Arial"/>
                    <a:cs typeface="Arial"/>
                  </a:rPr>
                  <a:t>Operating frequency</a:t>
                </a:r>
              </a:p>
            </c:rich>
          </c:tx>
          <c:layout/>
          <c:overlay val="0"/>
          <c:spPr>
            <a:noFill/>
            <a:ln>
              <a:noFill/>
            </a:ln>
          </c:spPr>
        </c:title>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800" b="0" i="0" u="none" baseline="0">
                <a:latin typeface="Arial"/>
                <a:ea typeface="Arial"/>
                <a:cs typeface="Arial"/>
              </a:defRPr>
            </a:pPr>
          </a:p>
        </c:txPr>
        <c:crossAx val="56654130"/>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Pub'!$B$4</c:f>
              <c:strCache>
                <c:ptCount val="1"/>
                <c:pt idx="0">
                  <c:v>Guide wavelength at 2442.5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Pub'!$B$5</c:f>
              <c:strCache>
                <c:ptCount val="1"/>
                <c:pt idx="0">
                  <c:v>Guide wavelength at 2402.5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Guide wavelength at 2483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25581788"/>
        <c:axId val="28909501"/>
      </c:lineChart>
      <c:catAx>
        <c:axId val="25581788"/>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28909501"/>
        <c:crosses val="autoZero"/>
        <c:auto val="1"/>
        <c:lblOffset val="100"/>
        <c:tickLblSkip val="2"/>
        <c:noMultiLvlLbl val="0"/>
      </c:catAx>
      <c:valAx>
        <c:axId val="28909501"/>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25581788"/>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58858918"/>
        <c:axId val="59968215"/>
      </c:lineChart>
      <c:catAx>
        <c:axId val="58858918"/>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59968215"/>
        <c:crosses val="autoZero"/>
        <c:auto val="1"/>
        <c:lblOffset val="100"/>
        <c:tickLblSkip val="2"/>
        <c:noMultiLvlLbl val="0"/>
      </c:catAx>
      <c:valAx>
        <c:axId val="59968215"/>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58858918"/>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40</xdr:row>
      <xdr:rowOff>0</xdr:rowOff>
    </xdr:from>
    <xdr:to>
      <xdr:col>11</xdr:col>
      <xdr:colOff>9525</xdr:colOff>
      <xdr:row>75</xdr:row>
      <xdr:rowOff>123825</xdr:rowOff>
    </xdr:to>
    <xdr:graphicFrame>
      <xdr:nvGraphicFramePr>
        <xdr:cNvPr id="1" name="Chart 1"/>
        <xdr:cNvGraphicFramePr/>
      </xdr:nvGraphicFramePr>
      <xdr:xfrm>
        <a:off x="95250" y="7105650"/>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xdr:row>
      <xdr:rowOff>76200</xdr:rowOff>
    </xdr:from>
    <xdr:to>
      <xdr:col>11</xdr:col>
      <xdr:colOff>0</xdr:colOff>
      <xdr:row>33</xdr:row>
      <xdr:rowOff>152400</xdr:rowOff>
    </xdr:to>
    <xdr:graphicFrame>
      <xdr:nvGraphicFramePr>
        <xdr:cNvPr id="2" name="Chart 2"/>
        <xdr:cNvGraphicFramePr/>
      </xdr:nvGraphicFramePr>
      <xdr:xfrm>
        <a:off x="85725" y="1028700"/>
        <a:ext cx="9582150" cy="50958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141</xdr:row>
      <xdr:rowOff>19050</xdr:rowOff>
    </xdr:from>
    <xdr:to>
      <xdr:col>11</xdr:col>
      <xdr:colOff>0</xdr:colOff>
      <xdr:row>177</xdr:row>
      <xdr:rowOff>133350</xdr:rowOff>
    </xdr:to>
    <xdr:graphicFrame>
      <xdr:nvGraphicFramePr>
        <xdr:cNvPr id="3" name="Chart 3"/>
        <xdr:cNvGraphicFramePr/>
      </xdr:nvGraphicFramePr>
      <xdr:xfrm>
        <a:off x="114300" y="28317825"/>
        <a:ext cx="9553575" cy="59436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0"/>
  <sheetViews>
    <sheetView tabSelected="1" workbookViewId="0" topLeftCell="A1">
      <selection activeCell="I81" sqref="I81"/>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31</v>
      </c>
    </row>
    <row r="2" spans="1:2" ht="37.5" customHeight="1">
      <c r="A2" s="1"/>
      <c r="B2" t="s">
        <v>41</v>
      </c>
    </row>
    <row r="4" ht="12.75">
      <c r="B4" t="s">
        <v>27</v>
      </c>
    </row>
    <row r="5" ht="12.75">
      <c r="B5" t="s">
        <v>28</v>
      </c>
    </row>
    <row r="6" ht="12.75">
      <c r="B6" t="s">
        <v>29</v>
      </c>
    </row>
    <row r="36" spans="1:11" ht="12.75" customHeight="1">
      <c r="A36" s="33" t="s">
        <v>40</v>
      </c>
      <c r="B36" s="33"/>
      <c r="C36" s="33"/>
      <c r="D36" s="33"/>
      <c r="E36" s="33"/>
      <c r="F36" s="33"/>
      <c r="G36" s="33"/>
      <c r="H36" s="33"/>
      <c r="I36" s="33"/>
      <c r="J36" s="33"/>
      <c r="K36" s="33"/>
    </row>
    <row r="37" spans="1:11" ht="12.75">
      <c r="A37" s="33"/>
      <c r="B37" s="33"/>
      <c r="C37" s="33"/>
      <c r="D37" s="33"/>
      <c r="E37" s="33"/>
      <c r="F37" s="33"/>
      <c r="G37" s="33"/>
      <c r="H37" s="33"/>
      <c r="I37" s="33"/>
      <c r="J37" s="33"/>
      <c r="K37" s="33"/>
    </row>
    <row r="38" spans="1:11" ht="12.75">
      <c r="A38" s="33"/>
      <c r="B38" s="33"/>
      <c r="C38" s="33"/>
      <c r="D38" s="33"/>
      <c r="E38" s="33"/>
      <c r="F38" s="33"/>
      <c r="G38" s="33"/>
      <c r="H38" s="33"/>
      <c r="I38" s="33"/>
      <c r="J38" s="33"/>
      <c r="K38" s="33"/>
    </row>
    <row r="39" spans="1:11" ht="12.75">
      <c r="A39" s="33" t="s">
        <v>36</v>
      </c>
      <c r="B39" s="33"/>
      <c r="C39" s="33"/>
      <c r="D39" s="33"/>
      <c r="E39" s="33"/>
      <c r="F39" s="33"/>
      <c r="G39" s="33"/>
      <c r="H39" s="33"/>
      <c r="I39" s="33"/>
      <c r="J39" s="33"/>
      <c r="K39" s="33"/>
    </row>
    <row r="40" spans="1:11" ht="12.75">
      <c r="A40" s="29"/>
      <c r="B40" s="29"/>
      <c r="C40" s="29"/>
      <c r="D40" s="29"/>
      <c r="E40" s="29"/>
      <c r="F40" s="29"/>
      <c r="G40" s="29"/>
      <c r="H40" s="29"/>
      <c r="I40" s="29"/>
      <c r="J40" s="29"/>
      <c r="K40" s="29"/>
    </row>
    <row r="78" spans="1:12" ht="393.75" customHeight="1">
      <c r="A78" s="33" t="s">
        <v>0</v>
      </c>
      <c r="B78" s="33"/>
      <c r="C78" s="33"/>
      <c r="D78" s="33"/>
      <c r="E78" s="33"/>
      <c r="F78" s="33"/>
      <c r="G78" s="33"/>
      <c r="H78" s="33"/>
      <c r="I78" s="33"/>
      <c r="J78" s="33"/>
      <c r="K78" s="33"/>
      <c r="L78" s="32"/>
    </row>
    <row r="79" spans="1:11" ht="12.75">
      <c r="A79" s="29"/>
      <c r="B79" s="29"/>
      <c r="C79" s="29"/>
      <c r="D79" s="29"/>
      <c r="E79" s="29"/>
      <c r="F79" s="29"/>
      <c r="G79" s="29"/>
      <c r="H79" s="29"/>
      <c r="I79" s="29"/>
      <c r="J79" s="29"/>
      <c r="K79" s="29"/>
    </row>
    <row r="80" spans="1:11" ht="12.75">
      <c r="A80" s="42" t="s">
        <v>38</v>
      </c>
      <c r="B80" s="42"/>
      <c r="C80" s="42"/>
      <c r="D80" s="42"/>
      <c r="E80" s="42"/>
      <c r="F80" s="42"/>
      <c r="G80" s="31"/>
      <c r="H80" s="31"/>
      <c r="I80" s="31"/>
      <c r="J80" s="31"/>
      <c r="K80" s="31"/>
    </row>
    <row r="82" spans="1:7" ht="12.75">
      <c r="A82" s="2" t="s">
        <v>26</v>
      </c>
      <c r="B82" s="5" t="s">
        <v>2</v>
      </c>
      <c r="C82" s="22" t="s">
        <v>3</v>
      </c>
      <c r="D82" s="3" t="s">
        <v>4</v>
      </c>
      <c r="E82" s="3"/>
      <c r="F82" s="4"/>
      <c r="G82" s="12"/>
    </row>
    <row r="83" spans="1:7" ht="12.75">
      <c r="A83" s="4" t="s">
        <v>6</v>
      </c>
      <c r="B83" s="25">
        <f>C83/25.4</f>
        <v>3.638683044703989</v>
      </c>
      <c r="C83" s="28">
        <v>92.4225493354813</v>
      </c>
      <c r="D83" s="26" t="s">
        <v>6</v>
      </c>
      <c r="E83" s="37">
        <f>C83</f>
        <v>92.4225493354813</v>
      </c>
      <c r="F83" s="38"/>
      <c r="G83" s="12"/>
    </row>
    <row r="84" spans="1:7" ht="12.75">
      <c r="A84" s="4" t="s">
        <v>23</v>
      </c>
      <c r="B84" s="5">
        <f>C84/25.4</f>
        <v>19.240646935963646</v>
      </c>
      <c r="C84" s="27">
        <f>SUM(E90:F90)/2</f>
        <v>488.71243217347654</v>
      </c>
      <c r="D84" s="7" t="s">
        <v>8</v>
      </c>
      <c r="E84" s="39">
        <f>25.4*6917.26/E83</f>
        <v>1901.0339496505194</v>
      </c>
      <c r="F84" s="40"/>
      <c r="G84" s="12"/>
    </row>
    <row r="85" spans="1:7" ht="12.75">
      <c r="A85" s="4" t="s">
        <v>24</v>
      </c>
      <c r="B85" s="5">
        <f>C85/25.4</f>
        <v>1.9240646935963646</v>
      </c>
      <c r="C85" s="6">
        <f>E89</f>
        <v>48.871243217347654</v>
      </c>
      <c r="D85" s="7" t="s">
        <v>10</v>
      </c>
      <c r="E85" s="39">
        <f>25.4*9034.85/E83</f>
        <v>2482.999999999999</v>
      </c>
      <c r="F85" s="40"/>
      <c r="G85" s="12"/>
    </row>
    <row r="86" spans="1:7" ht="12.75">
      <c r="A86" s="4" t="s">
        <v>25</v>
      </c>
      <c r="B86" s="5">
        <f>C86/25.4</f>
        <v>1.2080710676262705</v>
      </c>
      <c r="C86" s="6">
        <v>30.685005117707266</v>
      </c>
      <c r="D86" s="3" t="s">
        <v>32</v>
      </c>
      <c r="E86" s="34">
        <f>E83/114.5517</f>
        <v>0.8068195350700279</v>
      </c>
      <c r="F86" s="35"/>
      <c r="G86" s="12"/>
    </row>
    <row r="87" spans="2:7" ht="12.75">
      <c r="B87" s="9"/>
      <c r="D87" s="13" t="s">
        <v>33</v>
      </c>
      <c r="E87" s="36">
        <f>11802.85*25.4/SQRT(POWER(2442.5,2)-POWER(E84,2))</f>
        <v>195.48497286939062</v>
      </c>
      <c r="F87" s="36"/>
      <c r="G87" s="10">
        <f>E87/25.4</f>
        <v>7.696258774385458</v>
      </c>
    </row>
    <row r="88" spans="2:7" ht="12.75">
      <c r="B88" s="9"/>
      <c r="D88" s="11" t="s">
        <v>34</v>
      </c>
      <c r="E88" s="43">
        <f>C84/E87</f>
        <v>2.5</v>
      </c>
      <c r="F88" s="43"/>
      <c r="G88" s="12"/>
    </row>
    <row r="89" spans="2:7" ht="12.75">
      <c r="B89" s="9"/>
      <c r="D89" s="13" t="s">
        <v>35</v>
      </c>
      <c r="E89" s="44">
        <f>E87/4</f>
        <v>48.871243217347654</v>
      </c>
      <c r="F89" s="45"/>
      <c r="G89" s="10">
        <f>E89/25.4</f>
        <v>1.9240646935963646</v>
      </c>
    </row>
    <row r="90" spans="2:8" ht="12.75">
      <c r="B90" s="9"/>
      <c r="D90" s="13" t="s">
        <v>12</v>
      </c>
      <c r="E90" s="14">
        <f>E87*2</f>
        <v>390.96994573878123</v>
      </c>
      <c r="F90" s="15">
        <f>E87*3</f>
        <v>586.4549186081719</v>
      </c>
      <c r="G90" s="20">
        <f>E90/25.4</f>
        <v>15.392517548770916</v>
      </c>
      <c r="H90" s="17">
        <f>F90/25.4</f>
        <v>23.088776323156374</v>
      </c>
    </row>
    <row r="92" spans="1:7" ht="12.75">
      <c r="A92" s="2" t="s">
        <v>30</v>
      </c>
      <c r="B92" s="5" t="s">
        <v>2</v>
      </c>
      <c r="C92" s="22" t="s">
        <v>3</v>
      </c>
      <c r="D92" s="3" t="s">
        <v>4</v>
      </c>
      <c r="E92" s="3"/>
      <c r="F92" s="4"/>
      <c r="G92" s="12"/>
    </row>
    <row r="93" spans="1:7" ht="12.75">
      <c r="A93" s="4" t="s">
        <v>6</v>
      </c>
      <c r="B93" s="25">
        <f>C93/25.4</f>
        <v>2.8797918401332225</v>
      </c>
      <c r="C93" s="30">
        <v>73.14671273938384</v>
      </c>
      <c r="D93" s="26" t="s">
        <v>6</v>
      </c>
      <c r="E93" s="37">
        <f>C93</f>
        <v>73.14671273938384</v>
      </c>
      <c r="F93" s="38"/>
      <c r="G93" s="12"/>
    </row>
    <row r="94" spans="1:7" ht="12.75">
      <c r="A94" s="4" t="s">
        <v>23</v>
      </c>
      <c r="B94" s="5">
        <f>C94/25.4</f>
        <v>66.61544060693097</v>
      </c>
      <c r="C94" s="27">
        <f>SUM(E100:F100)/2</f>
        <v>1692.0321914160468</v>
      </c>
      <c r="D94" s="7" t="s">
        <v>8</v>
      </c>
      <c r="E94" s="39">
        <f>25.4*6917.26/E93</f>
        <v>2402</v>
      </c>
      <c r="F94" s="40"/>
      <c r="G94" s="12"/>
    </row>
    <row r="95" spans="1:7" ht="12.75">
      <c r="A95" s="4" t="s">
        <v>24</v>
      </c>
      <c r="B95" s="5">
        <f>C95/25.4</f>
        <v>6.661544060693098</v>
      </c>
      <c r="C95" s="6">
        <f>E99</f>
        <v>169.20321914160468</v>
      </c>
      <c r="D95" s="7" t="s">
        <v>10</v>
      </c>
      <c r="E95" s="39">
        <f>25.4*9034.85/E93</f>
        <v>3137.3274533558088</v>
      </c>
      <c r="F95" s="40"/>
      <c r="G95" s="12"/>
    </row>
    <row r="96" spans="1:7" ht="12.75">
      <c r="A96" s="4" t="s">
        <v>25</v>
      </c>
      <c r="B96" s="5">
        <f>C96/25.4</f>
        <v>1.2080710676262705</v>
      </c>
      <c r="C96" s="6">
        <v>30.685005117707266</v>
      </c>
      <c r="D96" s="3" t="s">
        <v>32</v>
      </c>
      <c r="E96" s="34">
        <f>E93/114.5517</f>
        <v>0.6385475967566072</v>
      </c>
      <c r="F96" s="35"/>
      <c r="G96" s="12"/>
    </row>
    <row r="97" spans="2:7" ht="12.75">
      <c r="B97" s="9"/>
      <c r="D97" s="13" t="s">
        <v>33</v>
      </c>
      <c r="E97" s="36">
        <f>11802.85*25.4/SQRT(POWER(2442.5,2)-POWER(E94,2))</f>
        <v>676.8128765664187</v>
      </c>
      <c r="F97" s="36"/>
      <c r="G97" s="10">
        <f>E97/25.4</f>
        <v>26.64617624277239</v>
      </c>
    </row>
    <row r="98" spans="2:7" ht="12.75">
      <c r="B98" s="9"/>
      <c r="D98" s="11" t="s">
        <v>34</v>
      </c>
      <c r="E98" s="43">
        <f>C94/E97</f>
        <v>2.5</v>
      </c>
      <c r="F98" s="43"/>
      <c r="G98" s="12"/>
    </row>
    <row r="99" spans="2:7" ht="12.75">
      <c r="B99" s="9"/>
      <c r="D99" s="13" t="s">
        <v>35</v>
      </c>
      <c r="E99" s="44">
        <f>E97/4</f>
        <v>169.20321914160468</v>
      </c>
      <c r="F99" s="45"/>
      <c r="G99" s="10">
        <f>E99/25.4</f>
        <v>6.661544060693098</v>
      </c>
    </row>
    <row r="100" spans="2:8" ht="12.75">
      <c r="B100" s="9"/>
      <c r="D100" s="13" t="s">
        <v>12</v>
      </c>
      <c r="E100" s="14">
        <f>E97*2</f>
        <v>1353.6257531328374</v>
      </c>
      <c r="F100" s="15">
        <f>E97*3</f>
        <v>2030.4386296992561</v>
      </c>
      <c r="G100" s="20">
        <f>E100/25.4</f>
        <v>53.29235248554478</v>
      </c>
      <c r="H100" s="17">
        <f>F100/25.4</f>
        <v>79.93852872831718</v>
      </c>
    </row>
    <row r="102" spans="1:6" ht="12.75">
      <c r="A102" s="2" t="s">
        <v>1</v>
      </c>
      <c r="B102" s="22" t="s">
        <v>2</v>
      </c>
      <c r="C102" s="3" t="s">
        <v>3</v>
      </c>
      <c r="D102" s="3" t="s">
        <v>4</v>
      </c>
      <c r="E102" s="3"/>
      <c r="F102" s="4"/>
    </row>
    <row r="103" spans="1:6" ht="12.75">
      <c r="A103" s="21" t="s">
        <v>5</v>
      </c>
      <c r="B103" s="23">
        <v>6.05</v>
      </c>
      <c r="C103" s="19">
        <f>B103*25.4</f>
        <v>153.67</v>
      </c>
      <c r="D103" s="26" t="s">
        <v>6</v>
      </c>
      <c r="E103" s="37">
        <f>C103</f>
        <v>153.67</v>
      </c>
      <c r="F103" s="38"/>
    </row>
    <row r="104" spans="1:6" ht="12.75">
      <c r="A104" s="21" t="s">
        <v>7</v>
      </c>
      <c r="B104" s="23">
        <v>6.67</v>
      </c>
      <c r="C104" s="19">
        <f>B104*25.4</f>
        <v>169.41799999999998</v>
      </c>
      <c r="D104" s="7" t="s">
        <v>8</v>
      </c>
      <c r="E104" s="39">
        <f>25.4*6917.26/E103</f>
        <v>1143.3487603305787</v>
      </c>
      <c r="F104" s="40"/>
    </row>
    <row r="105" spans="1:6" ht="12.75">
      <c r="A105" s="21" t="s">
        <v>9</v>
      </c>
      <c r="B105" s="23">
        <v>1.37</v>
      </c>
      <c r="C105" s="19">
        <f>B105*25.4</f>
        <v>34.798</v>
      </c>
      <c r="D105" s="7" t="s">
        <v>10</v>
      </c>
      <c r="E105" s="39">
        <f>25.4*9034.85/E103</f>
        <v>1493.3636363636365</v>
      </c>
      <c r="F105" s="40"/>
    </row>
    <row r="106" spans="1:6" ht="12.75">
      <c r="A106" s="21" t="s">
        <v>11</v>
      </c>
      <c r="B106" s="23">
        <v>1.21</v>
      </c>
      <c r="C106" s="19">
        <f>B106*25.4</f>
        <v>30.733999999999998</v>
      </c>
      <c r="D106" s="3" t="s">
        <v>32</v>
      </c>
      <c r="E106" s="34">
        <f>E103/114.5517</f>
        <v>1.3414903488992307</v>
      </c>
      <c r="F106" s="35"/>
    </row>
    <row r="107" spans="2:7" ht="12.75">
      <c r="B107" s="8"/>
      <c r="C107" s="9"/>
      <c r="D107" s="13" t="s">
        <v>33</v>
      </c>
      <c r="E107" s="36">
        <f>11802.85*25.4/SQRT(POWER(2442.5,2)-POWER(E104,2))</f>
        <v>138.89760719415457</v>
      </c>
      <c r="F107" s="36"/>
      <c r="G107" s="10">
        <f>E107/25.4</f>
        <v>5.46840973205333</v>
      </c>
    </row>
    <row r="108" spans="2:7" ht="12.75">
      <c r="B108" s="8"/>
      <c r="C108" s="9"/>
      <c r="D108" s="11" t="s">
        <v>34</v>
      </c>
      <c r="E108" s="43">
        <f>C104/E107</f>
        <v>1.2197330351644087</v>
      </c>
      <c r="F108" s="43"/>
      <c r="G108" s="12"/>
    </row>
    <row r="109" spans="2:7" ht="12.75">
      <c r="B109" s="8"/>
      <c r="C109" s="9"/>
      <c r="D109" s="13" t="s">
        <v>35</v>
      </c>
      <c r="E109" s="36">
        <f>E107/4</f>
        <v>34.72440179853864</v>
      </c>
      <c r="F109" s="36"/>
      <c r="G109" s="10">
        <f>E109/25.4</f>
        <v>1.3671024330133326</v>
      </c>
    </row>
    <row r="110" spans="2:8" ht="12.75">
      <c r="B110" s="8"/>
      <c r="C110" s="9"/>
      <c r="D110" s="13" t="s">
        <v>12</v>
      </c>
      <c r="E110" s="14">
        <f>E107*2</f>
        <v>277.79521438830915</v>
      </c>
      <c r="F110" s="15">
        <f>E107*3</f>
        <v>416.6928215824637</v>
      </c>
      <c r="G110" s="16">
        <f>E110/25.4</f>
        <v>10.93681946410666</v>
      </c>
      <c r="H110" s="17">
        <f>F110/25.4</f>
        <v>16.40522919615999</v>
      </c>
    </row>
    <row r="111" spans="2:7" ht="12.75">
      <c r="B111" s="8"/>
      <c r="C111" s="9"/>
      <c r="G111" s="12"/>
    </row>
    <row r="112" spans="1:7" ht="12.75">
      <c r="A112" s="4" t="s">
        <v>13</v>
      </c>
      <c r="B112" s="24" t="s">
        <v>2</v>
      </c>
      <c r="C112" s="3" t="s">
        <v>3</v>
      </c>
      <c r="D112" s="3" t="s">
        <v>4</v>
      </c>
      <c r="E112" s="3"/>
      <c r="F112" s="4"/>
      <c r="G112" s="12"/>
    </row>
    <row r="113" spans="1:7" ht="12.75">
      <c r="A113" s="21" t="s">
        <v>14</v>
      </c>
      <c r="B113" s="23">
        <v>3.25</v>
      </c>
      <c r="C113" s="19">
        <f>B113*25.4</f>
        <v>82.55</v>
      </c>
      <c r="D113" s="26" t="s">
        <v>6</v>
      </c>
      <c r="E113" s="37">
        <f>C113</f>
        <v>82.55</v>
      </c>
      <c r="F113" s="38"/>
      <c r="G113" s="12"/>
    </row>
    <row r="114" spans="1:7" ht="12.75">
      <c r="A114" s="21" t="s">
        <v>15</v>
      </c>
      <c r="B114" s="23">
        <v>5.62</v>
      </c>
      <c r="C114" s="19">
        <f>B114*25.4</f>
        <v>142.748</v>
      </c>
      <c r="D114" s="7" t="s">
        <v>8</v>
      </c>
      <c r="E114" s="39">
        <f>25.4*6917.26/E113</f>
        <v>2128.3876923076923</v>
      </c>
      <c r="F114" s="40"/>
      <c r="G114" s="12"/>
    </row>
    <row r="115" spans="1:7" ht="12.75">
      <c r="A115" s="21" t="s">
        <v>16</v>
      </c>
      <c r="B115" s="23">
        <v>2.49</v>
      </c>
      <c r="C115" s="19">
        <f>B115*25.4</f>
        <v>63.246</v>
      </c>
      <c r="D115" s="7" t="s">
        <v>10</v>
      </c>
      <c r="E115" s="39">
        <f>25.4*9034.85/E113</f>
        <v>2779.9538461538464</v>
      </c>
      <c r="F115" s="40"/>
      <c r="G115" s="12"/>
    </row>
    <row r="116" spans="1:7" ht="12.75">
      <c r="A116" s="21" t="s">
        <v>11</v>
      </c>
      <c r="B116" s="23">
        <v>1.21</v>
      </c>
      <c r="C116" s="19">
        <f>B116*25.4</f>
        <v>30.733999999999998</v>
      </c>
      <c r="D116" s="3" t="s">
        <v>32</v>
      </c>
      <c r="E116" s="34">
        <f>E113/114.5517</f>
        <v>0.7206353113921486</v>
      </c>
      <c r="F116" s="35"/>
      <c r="G116" s="12"/>
    </row>
    <row r="117" spans="2:7" ht="12.75">
      <c r="B117" s="8"/>
      <c r="C117" s="9"/>
      <c r="D117" s="13" t="s">
        <v>33</v>
      </c>
      <c r="E117" s="36">
        <f>11802.85*25.4/SQRT(POWER(2442.5,2)-POWER(E114,2))</f>
        <v>250.19455410900514</v>
      </c>
      <c r="F117" s="36"/>
      <c r="G117" s="10">
        <f>E117/25.4</f>
        <v>9.850179295630124</v>
      </c>
    </row>
    <row r="118" spans="2:7" ht="12.75">
      <c r="B118" s="8"/>
      <c r="C118" s="9"/>
      <c r="D118" s="11" t="s">
        <v>34</v>
      </c>
      <c r="E118" s="43">
        <f>C114/E117</f>
        <v>0.5705479901765061</v>
      </c>
      <c r="F118" s="43"/>
      <c r="G118" s="12"/>
    </row>
    <row r="119" spans="2:7" ht="12.75">
      <c r="B119" s="8"/>
      <c r="C119" s="9"/>
      <c r="D119" s="13" t="s">
        <v>35</v>
      </c>
      <c r="E119" s="36">
        <f>E117/4</f>
        <v>62.548638527251285</v>
      </c>
      <c r="F119" s="36"/>
      <c r="G119" s="10">
        <f>E119/25.4</f>
        <v>2.462544823907531</v>
      </c>
    </row>
    <row r="120" spans="2:8" ht="12.75">
      <c r="B120" s="8"/>
      <c r="C120" s="9"/>
      <c r="D120" s="13" t="s">
        <v>12</v>
      </c>
      <c r="E120" s="14">
        <f>E117*2</f>
        <v>500.3891082180103</v>
      </c>
      <c r="F120" s="15">
        <f>E117*3</f>
        <v>750.5836623270154</v>
      </c>
      <c r="G120" s="16">
        <f>E120/25.4</f>
        <v>19.700358591260247</v>
      </c>
      <c r="H120" s="17">
        <f>F120/25.4</f>
        <v>29.55053788689037</v>
      </c>
    </row>
    <row r="121" spans="2:7" ht="12.75">
      <c r="B121" s="8"/>
      <c r="C121" s="9"/>
      <c r="E121" s="18"/>
      <c r="F121" s="18"/>
      <c r="G121" s="12"/>
    </row>
    <row r="122" spans="1:7" ht="12.75">
      <c r="A122" s="4" t="s">
        <v>17</v>
      </c>
      <c r="B122" s="24" t="s">
        <v>2</v>
      </c>
      <c r="C122" s="3" t="s">
        <v>3</v>
      </c>
      <c r="D122" s="3" t="s">
        <v>4</v>
      </c>
      <c r="E122" s="3"/>
      <c r="F122" s="4"/>
      <c r="G122" s="12"/>
    </row>
    <row r="123" spans="1:7" ht="12.75">
      <c r="A123" s="21" t="s">
        <v>18</v>
      </c>
      <c r="B123" s="23">
        <v>3.87</v>
      </c>
      <c r="C123" s="19">
        <f>B123*25.4</f>
        <v>98.298</v>
      </c>
      <c r="D123" s="26" t="s">
        <v>6</v>
      </c>
      <c r="E123" s="37">
        <f>C123</f>
        <v>98.298</v>
      </c>
      <c r="F123" s="38"/>
      <c r="G123" s="12"/>
    </row>
    <row r="124" spans="1:7" ht="12.75">
      <c r="A124" s="21" t="s">
        <v>19</v>
      </c>
      <c r="B124" s="23">
        <v>6</v>
      </c>
      <c r="C124" s="19">
        <f>B124*25.4</f>
        <v>152.39999999999998</v>
      </c>
      <c r="D124" s="7" t="s">
        <v>8</v>
      </c>
      <c r="E124" s="39">
        <f>25.4*6917.26/E123</f>
        <v>1787.405684754522</v>
      </c>
      <c r="F124" s="40"/>
      <c r="G124" s="12"/>
    </row>
    <row r="125" spans="1:7" ht="12.75">
      <c r="A125" s="21" t="s">
        <v>20</v>
      </c>
      <c r="B125" s="23">
        <v>1.78</v>
      </c>
      <c r="C125" s="19">
        <f>B125*25.4</f>
        <v>45.211999999999996</v>
      </c>
      <c r="D125" s="7" t="s">
        <v>10</v>
      </c>
      <c r="E125" s="39">
        <f>25.4*9034.85/E123</f>
        <v>2334.5865633074936</v>
      </c>
      <c r="F125" s="40"/>
      <c r="G125" s="12"/>
    </row>
    <row r="126" spans="1:7" ht="12.75">
      <c r="A126" s="21" t="s">
        <v>21</v>
      </c>
      <c r="B126" s="23">
        <v>1.21</v>
      </c>
      <c r="C126" s="19">
        <f>B126*25.4</f>
        <v>30.733999999999998</v>
      </c>
      <c r="D126" s="3" t="s">
        <v>32</v>
      </c>
      <c r="E126" s="34">
        <f>E123/114.5517</f>
        <v>0.858110355411574</v>
      </c>
      <c r="F126" s="35"/>
      <c r="G126" s="12"/>
    </row>
    <row r="127" spans="2:7" ht="12.75">
      <c r="B127" s="8"/>
      <c r="C127" s="9"/>
      <c r="D127" s="13" t="s">
        <v>33</v>
      </c>
      <c r="E127" s="36">
        <f>11802.85*25.4/SQRT(POWER(2442.5,2)-POWER(E124,2))</f>
        <v>180.09570143000172</v>
      </c>
      <c r="F127" s="36"/>
      <c r="G127" s="10">
        <f>E127/25.4</f>
        <v>7.090381946063061</v>
      </c>
    </row>
    <row r="128" spans="2:7" ht="12.75">
      <c r="B128" s="8"/>
      <c r="C128" s="9"/>
      <c r="D128" s="11" t="s">
        <v>34</v>
      </c>
      <c r="E128" s="43">
        <f>C124/E127</f>
        <v>0.8462167547026862</v>
      </c>
      <c r="F128" s="43"/>
      <c r="G128" s="12"/>
    </row>
    <row r="129" spans="2:7" ht="12.75">
      <c r="B129" s="8"/>
      <c r="C129" s="9"/>
      <c r="D129" s="13" t="s">
        <v>35</v>
      </c>
      <c r="E129" s="36">
        <f>E127/4</f>
        <v>45.02392535750043</v>
      </c>
      <c r="F129" s="36"/>
      <c r="G129" s="10">
        <f>E129/25.4</f>
        <v>1.7725954865157652</v>
      </c>
    </row>
    <row r="130" spans="2:8" ht="12.75">
      <c r="B130" s="8"/>
      <c r="C130" s="9"/>
      <c r="D130" s="13" t="s">
        <v>12</v>
      </c>
      <c r="E130" s="14">
        <f>E127*2</f>
        <v>360.19140286000345</v>
      </c>
      <c r="F130" s="15">
        <f>E127*3</f>
        <v>540.2871042900051</v>
      </c>
      <c r="G130" s="16">
        <f>E130/25.4</f>
        <v>14.180763892126121</v>
      </c>
      <c r="H130" s="17">
        <f>F130/25.4</f>
        <v>21.271145838189177</v>
      </c>
    </row>
    <row r="131" spans="2:7" ht="12.75">
      <c r="B131" s="8"/>
      <c r="C131" s="9"/>
      <c r="G131" s="12"/>
    </row>
    <row r="132" spans="1:7" ht="12.75">
      <c r="A132" s="2" t="s">
        <v>22</v>
      </c>
      <c r="B132" s="5" t="s">
        <v>2</v>
      </c>
      <c r="C132" s="22" t="s">
        <v>3</v>
      </c>
      <c r="D132" s="3" t="s">
        <v>4</v>
      </c>
      <c r="E132" s="3"/>
      <c r="F132" s="4"/>
      <c r="G132" s="12"/>
    </row>
    <row r="133" spans="1:7" ht="12.75">
      <c r="A133" s="4" t="s">
        <v>6</v>
      </c>
      <c r="B133" s="25">
        <f>C133/25.4</f>
        <v>2.834645669291339</v>
      </c>
      <c r="C133" s="28">
        <v>72</v>
      </c>
      <c r="D133" s="26" t="s">
        <v>6</v>
      </c>
      <c r="E133" s="37">
        <f>C133</f>
        <v>72</v>
      </c>
      <c r="F133" s="38"/>
      <c r="G133" s="12"/>
    </row>
    <row r="134" spans="1:7" ht="12.75">
      <c r="A134" s="4" t="s">
        <v>23</v>
      </c>
      <c r="B134" s="5">
        <f>C134/25.4</f>
        <v>281.86772327775157</v>
      </c>
      <c r="C134" s="27">
        <f>SUM(E140:F140)/2</f>
        <v>7159.44017125489</v>
      </c>
      <c r="D134" s="7" t="s">
        <v>8</v>
      </c>
      <c r="E134" s="39">
        <f>25.4*6917.26/E133</f>
        <v>2440.255611111111</v>
      </c>
      <c r="F134" s="40"/>
      <c r="G134" s="12"/>
    </row>
    <row r="135" spans="1:7" ht="12.75">
      <c r="A135" s="4" t="s">
        <v>24</v>
      </c>
      <c r="B135" s="5">
        <f>C135/25.4</f>
        <v>28.18677232777516</v>
      </c>
      <c r="C135" s="6">
        <f>E139</f>
        <v>715.944017125489</v>
      </c>
      <c r="D135" s="7" t="s">
        <v>10</v>
      </c>
      <c r="E135" s="39">
        <f>25.4*9034.85/E133</f>
        <v>3187.2943055555556</v>
      </c>
      <c r="F135" s="40"/>
      <c r="G135" s="12"/>
    </row>
    <row r="136" spans="1:7" ht="12.75">
      <c r="A136" s="4" t="s">
        <v>25</v>
      </c>
      <c r="B136" s="5">
        <f>C136/25.4</f>
        <v>1.2080710676262705</v>
      </c>
      <c r="C136" s="6">
        <v>30.685005117707266</v>
      </c>
      <c r="D136" s="3" t="s">
        <v>32</v>
      </c>
      <c r="E136" s="34">
        <f>E133/114.5517</f>
        <v>0.6285371583311291</v>
      </c>
      <c r="F136" s="35"/>
      <c r="G136" s="12"/>
    </row>
    <row r="137" spans="2:7" ht="12.75">
      <c r="B137" s="9"/>
      <c r="C137" s="9"/>
      <c r="D137" s="13" t="s">
        <v>33</v>
      </c>
      <c r="E137" s="36">
        <f>11802.85*25.4/SQRT(POWER(2442.5,2)-POWER(E134,2))</f>
        <v>2863.776068501956</v>
      </c>
      <c r="F137" s="36"/>
      <c r="G137" s="10">
        <f>E137/25.4</f>
        <v>112.74708931110064</v>
      </c>
    </row>
    <row r="138" spans="1:7" ht="12.75">
      <c r="A138" s="33" t="s">
        <v>39</v>
      </c>
      <c r="B138" s="33"/>
      <c r="C138" s="9"/>
      <c r="D138" s="11" t="s">
        <v>34</v>
      </c>
      <c r="E138" s="43">
        <f>C134/E137</f>
        <v>2.4999999999999996</v>
      </c>
      <c r="F138" s="43"/>
      <c r="G138" s="12"/>
    </row>
    <row r="139" spans="1:7" ht="12.75">
      <c r="A139" s="33"/>
      <c r="B139" s="33"/>
      <c r="C139" s="9"/>
      <c r="D139" s="13" t="s">
        <v>35</v>
      </c>
      <c r="E139" s="44">
        <f>E137/4</f>
        <v>715.944017125489</v>
      </c>
      <c r="F139" s="45"/>
      <c r="G139" s="10">
        <f>E139/25.4</f>
        <v>28.18677232777516</v>
      </c>
    </row>
    <row r="140" spans="2:8" ht="12.75">
      <c r="B140" s="9"/>
      <c r="C140" s="9"/>
      <c r="D140" s="13" t="s">
        <v>12</v>
      </c>
      <c r="E140" s="14">
        <f>E137*2</f>
        <v>5727.552137003912</v>
      </c>
      <c r="F140" s="15">
        <f>E137*3</f>
        <v>8591.328205505868</v>
      </c>
      <c r="G140" s="16">
        <f>E140/25.4</f>
        <v>225.49417862220128</v>
      </c>
      <c r="H140" s="17">
        <f>F140/25.4</f>
        <v>338.2412679333019</v>
      </c>
    </row>
    <row r="141" spans="2:7" ht="12.75">
      <c r="B141" s="8"/>
      <c r="C141" s="9"/>
      <c r="G141" s="12"/>
    </row>
    <row r="180" spans="1:11" ht="12.75">
      <c r="A180" s="41" t="s">
        <v>37</v>
      </c>
      <c r="B180" s="41"/>
      <c r="C180" s="41"/>
      <c r="D180" s="41"/>
      <c r="E180" s="41"/>
      <c r="F180" s="41"/>
      <c r="G180" s="41"/>
      <c r="H180" s="41"/>
      <c r="I180" s="41"/>
      <c r="J180" s="41"/>
      <c r="K180" s="41"/>
    </row>
  </sheetData>
  <mergeCells count="48">
    <mergeCell ref="A180:K180"/>
    <mergeCell ref="A39:K39"/>
    <mergeCell ref="E139:F139"/>
    <mergeCell ref="E97:F97"/>
    <mergeCell ref="E98:F98"/>
    <mergeCell ref="E99:F99"/>
    <mergeCell ref="E135:F135"/>
    <mergeCell ref="E136:F136"/>
    <mergeCell ref="E137:F137"/>
    <mergeCell ref="E138:F138"/>
    <mergeCell ref="E128:F128"/>
    <mergeCell ref="E129:F129"/>
    <mergeCell ref="E133:F133"/>
    <mergeCell ref="E134:F134"/>
    <mergeCell ref="E124:F124"/>
    <mergeCell ref="E125:F125"/>
    <mergeCell ref="E126:F126"/>
    <mergeCell ref="E127:F127"/>
    <mergeCell ref="E117:F117"/>
    <mergeCell ref="E118:F118"/>
    <mergeCell ref="E119:F119"/>
    <mergeCell ref="E123:F123"/>
    <mergeCell ref="E113:F113"/>
    <mergeCell ref="E114:F114"/>
    <mergeCell ref="E115:F115"/>
    <mergeCell ref="E116:F116"/>
    <mergeCell ref="E106:F106"/>
    <mergeCell ref="E107:F107"/>
    <mergeCell ref="E108:F108"/>
    <mergeCell ref="E109:F109"/>
    <mergeCell ref="A36:K38"/>
    <mergeCell ref="E103:F103"/>
    <mergeCell ref="E104:F104"/>
    <mergeCell ref="E105:F105"/>
    <mergeCell ref="E93:F93"/>
    <mergeCell ref="E94:F94"/>
    <mergeCell ref="E95:F95"/>
    <mergeCell ref="E96:F96"/>
    <mergeCell ref="E88:F88"/>
    <mergeCell ref="E89:F89"/>
    <mergeCell ref="A78:K78"/>
    <mergeCell ref="A138:B139"/>
    <mergeCell ref="E86:F86"/>
    <mergeCell ref="E87:F87"/>
    <mergeCell ref="E83:F83"/>
    <mergeCell ref="E84:F84"/>
    <mergeCell ref="E85:F85"/>
    <mergeCell ref="A80:F80"/>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Jules</cp:lastModifiedBy>
  <dcterms:created xsi:type="dcterms:W3CDTF">2002-02-20T04:31:35Z</dcterms:created>
  <dcterms:modified xsi:type="dcterms:W3CDTF">2002-02-23T05:34:47Z</dcterms:modified>
  <cp:category/>
  <cp:version/>
  <cp:contentType/>
  <cp:contentStatus/>
</cp:coreProperties>
</file>